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CLSM_Epifluorescence\CLSM_ASW+YE\"/>
    </mc:Choice>
  </mc:AlternateContent>
  <xr:revisionPtr revIDLastSave="0" documentId="13_ncr:1_{DBB7E1D2-F42A-4492-8730-8E3356774876}" xr6:coauthVersionLast="47" xr6:coauthVersionMax="47" xr10:uidLastSave="{00000000-0000-0000-0000-000000000000}"/>
  <bookViews>
    <workbookView xWindow="-120" yWindow="-120" windowWidth="29040" windowHeight="16440" activeTab="1" xr2:uid="{94F4324F-008D-494E-A526-C71094BD4BB1}"/>
  </bookViews>
  <sheets>
    <sheet name="Test_AR" sheetId="1" r:id="rId1"/>
    <sheet name="Test_25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2" l="1"/>
  <c r="F10" i="2"/>
  <c r="H10" i="2" s="1"/>
  <c r="H9" i="2"/>
  <c r="H12" i="2" s="1"/>
  <c r="G9" i="2"/>
  <c r="F9" i="2"/>
  <c r="F12" i="2" s="1"/>
  <c r="F12" i="1"/>
  <c r="H12" i="1" s="1"/>
  <c r="F13" i="1"/>
  <c r="G13" i="1" s="1"/>
  <c r="F14" i="1"/>
  <c r="G14" i="1" s="1"/>
  <c r="G12" i="1"/>
  <c r="F11" i="1"/>
  <c r="F16" i="1" s="1"/>
  <c r="E15" i="1"/>
  <c r="E16" i="1"/>
  <c r="D11" i="2"/>
  <c r="E11" i="2"/>
  <c r="D12" i="2"/>
  <c r="E12" i="2"/>
  <c r="C12" i="2"/>
  <c r="B12" i="2"/>
  <c r="C11" i="2"/>
  <c r="B11" i="2"/>
  <c r="D16" i="1"/>
  <c r="C16" i="1"/>
  <c r="B16" i="1"/>
  <c r="D15" i="1"/>
  <c r="C15" i="1"/>
  <c r="B15" i="1"/>
  <c r="I5" i="2"/>
  <c r="H5" i="2"/>
  <c r="G5" i="2"/>
  <c r="F5" i="2"/>
  <c r="C5" i="2"/>
  <c r="B5" i="2"/>
  <c r="I4" i="2"/>
  <c r="G4" i="2"/>
  <c r="F4" i="2"/>
  <c r="B4" i="2"/>
  <c r="H3" i="2"/>
  <c r="E3" i="2"/>
  <c r="J3" i="2" s="1"/>
  <c r="D3" i="2"/>
  <c r="C3" i="2"/>
  <c r="H2" i="2"/>
  <c r="H4" i="2" s="1"/>
  <c r="D2" i="2"/>
  <c r="D4" i="2" s="1"/>
  <c r="C2" i="2"/>
  <c r="C4" i="2" s="1"/>
  <c r="F7" i="1"/>
  <c r="G7" i="1"/>
  <c r="I7" i="1"/>
  <c r="B7" i="1"/>
  <c r="F6" i="1"/>
  <c r="G6" i="1"/>
  <c r="I6" i="1"/>
  <c r="B6" i="1"/>
  <c r="H2" i="1"/>
  <c r="H7" i="1" s="1"/>
  <c r="H3" i="1"/>
  <c r="H4" i="1"/>
  <c r="H5" i="1"/>
  <c r="D5" i="1"/>
  <c r="E5" i="1" s="1"/>
  <c r="J5" i="1" s="1"/>
  <c r="C5" i="1"/>
  <c r="D4" i="1"/>
  <c r="E4" i="1" s="1"/>
  <c r="J4" i="1" s="1"/>
  <c r="C4" i="1"/>
  <c r="D3" i="1"/>
  <c r="E3" i="1" s="1"/>
  <c r="J3" i="1" s="1"/>
  <c r="C3" i="1"/>
  <c r="D2" i="1"/>
  <c r="C2" i="1"/>
  <c r="F11" i="2" l="1"/>
  <c r="H11" i="1"/>
  <c r="F15" i="1"/>
  <c r="G11" i="1"/>
  <c r="H14" i="1"/>
  <c r="G10" i="2"/>
  <c r="G12" i="2" s="1"/>
  <c r="H13" i="1"/>
  <c r="C7" i="1"/>
  <c r="E2" i="1"/>
  <c r="E6" i="1" s="1"/>
  <c r="H6" i="1"/>
  <c r="D6" i="1"/>
  <c r="C6" i="1"/>
  <c r="D7" i="1"/>
  <c r="E2" i="2"/>
  <c r="D5" i="2"/>
  <c r="G11" i="2" l="1"/>
  <c r="H16" i="1"/>
  <c r="H15" i="1"/>
  <c r="G16" i="1"/>
  <c r="G15" i="1"/>
  <c r="E7" i="1"/>
  <c r="J2" i="1"/>
  <c r="E5" i="2"/>
  <c r="J2" i="2"/>
  <c r="E4" i="2"/>
  <c r="J7" i="1" l="1"/>
  <c r="J6" i="1"/>
  <c r="J4" i="2"/>
  <c r="J5" i="2"/>
</calcChain>
</file>

<file path=xl/sharedStrings.xml><?xml version="1.0" encoding="utf-8"?>
<sst xmlns="http://schemas.openxmlformats.org/spreadsheetml/2006/main" count="44" uniqueCount="22">
  <si>
    <t>Count</t>
  </si>
  <si>
    <t>Area (pixels^2)</t>
  </si>
  <si>
    <t>Area (um^2)</t>
  </si>
  <si>
    <t>Area (mm^2)</t>
  </si>
  <si>
    <t>Average_Size (um^2)</t>
  </si>
  <si>
    <t>Average_Size (mm^2)</t>
  </si>
  <si>
    <t>% Area</t>
  </si>
  <si>
    <t>Total_Cell_Area (um^2)</t>
  </si>
  <si>
    <t>Cell Density (cells/mm squared)</t>
  </si>
  <si>
    <t>25M7_3_Image_20</t>
  </si>
  <si>
    <t>25M7_9_Image_21</t>
  </si>
  <si>
    <t>AR7_12-2_Image_23</t>
  </si>
  <si>
    <t>AR7_3_Image_24</t>
  </si>
  <si>
    <t>AR7_9-2_Image_25</t>
  </si>
  <si>
    <t>AR7_6_Image_26</t>
  </si>
  <si>
    <t>Total Number of Live</t>
  </si>
  <si>
    <t>Total Number of Dead</t>
  </si>
  <si>
    <t>Live Area (Âµm^2)</t>
  </si>
  <si>
    <t>Dead Area (Âµm^2)</t>
  </si>
  <si>
    <t>Total Live/Dead</t>
  </si>
  <si>
    <t>% Live</t>
  </si>
  <si>
    <t>% Dead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</si>
</sst>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1" fillId="2" borderId="2" xfId="0" applyFont="1" applyFill="1" applyBorder="1" applyAlignment="1">
      <alignment horizontal="center"/>
    </xf>
    <xf numFmtId="10" fontId="0" fillId="0" borderId="0" xfId="0" applyNumberFormat="1"/>
    <xf numFmtId="10" fontId="0" fillId="3" borderId="3" xfId="0" applyNumberFormat="1" applyFill="1" applyBorder="1"/>
    <xf numFmtId="10" fontId="0" fillId="3" borderId="1" xfId="0" applyNumberFormat="1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C88ED-7D7D-4201-98C0-57A96BE0C6AC}">
  <dimension ref="A1:J16"/>
  <sheetViews>
    <sheetView workbookViewId="0">
      <selection activeCell="C21" sqref="C21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7.42578125" bestFit="1" customWidth="1"/>
    <col min="4" max="4" width="20.7109375" bestFit="1" customWidth="1"/>
    <col min="5" max="5" width="18.42578125" bestFit="1" customWidth="1"/>
    <col min="6" max="6" width="22.140625" bestFit="1" customWidth="1"/>
    <col min="7" max="7" width="19.85546875" bestFit="1" customWidth="1"/>
    <col min="8" max="8" width="20.42578125" bestFit="1" customWidth="1"/>
    <col min="10" max="10" width="30.85546875" bestFit="1" customWidth="1"/>
    <col min="12" max="12" width="19.7109375" bestFit="1" customWidth="1"/>
    <col min="13" max="13" width="17.42578125" bestFit="1" customWidth="1"/>
    <col min="14" max="14" width="20.7109375" bestFit="1" customWidth="1"/>
    <col min="15" max="15" width="18.42578125" bestFit="1" customWidth="1"/>
    <col min="16" max="16" width="15" bestFit="1" customWidth="1"/>
  </cols>
  <sheetData>
    <row r="1" spans="1:10" ht="15.75" thickBo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7</v>
      </c>
      <c r="G1" s="1" t="s">
        <v>4</v>
      </c>
      <c r="H1" s="1" t="s">
        <v>5</v>
      </c>
      <c r="I1" s="1" t="s">
        <v>6</v>
      </c>
      <c r="J1" s="1" t="s">
        <v>8</v>
      </c>
    </row>
    <row r="2" spans="1:10" x14ac:dyDescent="0.25">
      <c r="A2" t="s">
        <v>11</v>
      </c>
      <c r="B2">
        <v>778</v>
      </c>
      <c r="C2">
        <f>1057*1058</f>
        <v>1118306</v>
      </c>
      <c r="D2">
        <f>182.24*182.41</f>
        <v>33242.398399999998</v>
      </c>
      <c r="E2">
        <f>D2/1000000</f>
        <v>3.3242398399999998E-2</v>
      </c>
      <c r="F2">
        <v>2891.855</v>
      </c>
      <c r="G2">
        <v>3.7170000000000001</v>
      </c>
      <c r="H2">
        <f t="shared" ref="H2:H5" si="0">G2/1000000</f>
        <v>3.7170000000000002E-6</v>
      </c>
      <c r="I2">
        <v>8.6989999999999998</v>
      </c>
      <c r="J2">
        <f t="shared" ref="J2:J5" si="1">B2/E2</f>
        <v>23403.846817502796</v>
      </c>
    </row>
    <row r="3" spans="1:10" x14ac:dyDescent="0.25">
      <c r="A3" t="s">
        <v>12</v>
      </c>
      <c r="B3">
        <v>112</v>
      </c>
      <c r="C3">
        <f>1057*1058</f>
        <v>1118306</v>
      </c>
      <c r="D3">
        <f>182.24*182.41</f>
        <v>33242.398399999998</v>
      </c>
      <c r="E3">
        <f t="shared" ref="E3:E5" si="2">D3/1000000</f>
        <v>3.3242398399999998E-2</v>
      </c>
      <c r="F3">
        <v>3750.4160000000002</v>
      </c>
      <c r="G3">
        <v>33.485999999999997</v>
      </c>
      <c r="H3">
        <f t="shared" si="0"/>
        <v>3.3485999999999998E-5</v>
      </c>
      <c r="I3">
        <v>11.282</v>
      </c>
      <c r="J3">
        <f t="shared" si="1"/>
        <v>3369.1913156302226</v>
      </c>
    </row>
    <row r="4" spans="1:10" x14ac:dyDescent="0.25">
      <c r="A4" t="s">
        <v>13</v>
      </c>
      <c r="B4">
        <v>177</v>
      </c>
      <c r="C4">
        <f>1057*1059</f>
        <v>1119363</v>
      </c>
      <c r="D4">
        <f>182.24*182.59</f>
        <v>33275.2016</v>
      </c>
      <c r="E4">
        <f t="shared" si="2"/>
        <v>3.3275201599999998E-2</v>
      </c>
      <c r="F4">
        <v>743.31200000000001</v>
      </c>
      <c r="G4">
        <v>4.2</v>
      </c>
      <c r="H4">
        <f t="shared" si="0"/>
        <v>4.2000000000000004E-6</v>
      </c>
      <c r="I4">
        <v>2.234</v>
      </c>
      <c r="J4">
        <f t="shared" si="1"/>
        <v>5319.2765630005979</v>
      </c>
    </row>
    <row r="5" spans="1:10" ht="15.75" thickBot="1" x14ac:dyDescent="0.3">
      <c r="A5" t="s">
        <v>14</v>
      </c>
      <c r="B5">
        <v>806</v>
      </c>
      <c r="C5">
        <f>1055*1056</f>
        <v>1114080</v>
      </c>
      <c r="D5">
        <f>181.9*182.07</f>
        <v>33118.533000000003</v>
      </c>
      <c r="E5">
        <f t="shared" si="2"/>
        <v>3.3118533000000006E-2</v>
      </c>
      <c r="F5">
        <v>2032.6990000000001</v>
      </c>
      <c r="G5">
        <v>2.5219999999999998</v>
      </c>
      <c r="H5">
        <f t="shared" si="0"/>
        <v>2.5219999999999997E-6</v>
      </c>
      <c r="I5">
        <v>6.1379999999999999</v>
      </c>
      <c r="J5">
        <f t="shared" si="1"/>
        <v>24336.826754977337</v>
      </c>
    </row>
    <row r="6" spans="1:10" ht="15.75" thickBot="1" x14ac:dyDescent="0.3">
      <c r="B6" s="2">
        <f>AVERAGE(B2:B5)</f>
        <v>468.25</v>
      </c>
      <c r="C6" s="3">
        <f t="shared" ref="C6:J6" si="3">AVERAGE(C2:C5)</f>
        <v>1117513.75</v>
      </c>
      <c r="D6" s="3">
        <f t="shared" si="3"/>
        <v>33219.632850000002</v>
      </c>
      <c r="E6" s="3">
        <f t="shared" si="3"/>
        <v>3.321963285E-2</v>
      </c>
      <c r="F6" s="3">
        <f t="shared" si="3"/>
        <v>2354.5705000000003</v>
      </c>
      <c r="G6" s="3">
        <f t="shared" si="3"/>
        <v>10.981249999999999</v>
      </c>
      <c r="H6" s="3">
        <f t="shared" si="3"/>
        <v>1.0981249999999999E-5</v>
      </c>
      <c r="I6" s="3">
        <f t="shared" si="3"/>
        <v>7.0882500000000004</v>
      </c>
      <c r="J6" s="4">
        <f t="shared" si="3"/>
        <v>14107.285362777739</v>
      </c>
    </row>
    <row r="7" spans="1:10" ht="15.75" thickBot="1" x14ac:dyDescent="0.3">
      <c r="B7" s="5">
        <f>STDEV(B2:B5)</f>
        <v>374.94921878391301</v>
      </c>
      <c r="C7" s="6">
        <f t="shared" ref="C7:J7" si="4">STDEV(C2:C5)</f>
        <v>2342.7679320268435</v>
      </c>
      <c r="D7" s="6">
        <f t="shared" si="4"/>
        <v>69.151057307388655</v>
      </c>
      <c r="E7" s="6">
        <f t="shared" si="4"/>
        <v>6.9151057307386839E-5</v>
      </c>
      <c r="F7" s="6">
        <f t="shared" si="4"/>
        <v>1282.8113020686242</v>
      </c>
      <c r="G7" s="6">
        <f t="shared" si="4"/>
        <v>15.019735492011836</v>
      </c>
      <c r="H7" s="6">
        <f t="shared" si="4"/>
        <v>1.5019735492011832E-5</v>
      </c>
      <c r="I7" s="6">
        <f t="shared" si="4"/>
        <v>3.8578393240258184</v>
      </c>
      <c r="J7" s="7">
        <f t="shared" si="4"/>
        <v>11307.893031072734</v>
      </c>
    </row>
    <row r="9" spans="1:10" ht="15.75" thickBot="1" x14ac:dyDescent="0.3"/>
    <row r="10" spans="1:10" ht="15.75" thickBot="1" x14ac:dyDescent="0.3">
      <c r="B10" s="8" t="s">
        <v>15</v>
      </c>
      <c r="C10" s="1" t="s">
        <v>17</v>
      </c>
      <c r="D10" s="1" t="s">
        <v>16</v>
      </c>
      <c r="E10" s="1" t="s">
        <v>18</v>
      </c>
      <c r="F10" s="1" t="s">
        <v>19</v>
      </c>
      <c r="G10" s="1" t="s">
        <v>20</v>
      </c>
      <c r="H10" s="1" t="s">
        <v>21</v>
      </c>
    </row>
    <row r="11" spans="1:10" x14ac:dyDescent="0.25">
      <c r="A11" t="s">
        <v>11</v>
      </c>
      <c r="B11">
        <v>543</v>
      </c>
      <c r="C11">
        <v>29181.98</v>
      </c>
      <c r="D11">
        <v>11</v>
      </c>
      <c r="E11">
        <v>137.6353</v>
      </c>
      <c r="F11">
        <f>B11+D11</f>
        <v>554</v>
      </c>
      <c r="G11" s="9">
        <f>B11/F11</f>
        <v>0.98014440433213001</v>
      </c>
      <c r="H11" s="9">
        <f>D11/F11</f>
        <v>1.9855595667870037E-2</v>
      </c>
    </row>
    <row r="12" spans="1:10" x14ac:dyDescent="0.25">
      <c r="A12" t="s">
        <v>12</v>
      </c>
      <c r="B12">
        <v>1892</v>
      </c>
      <c r="C12">
        <v>50701.24</v>
      </c>
      <c r="D12">
        <v>29</v>
      </c>
      <c r="E12">
        <v>7691.8339999999998</v>
      </c>
      <c r="F12">
        <f t="shared" ref="F12:F14" si="5">B12+D12</f>
        <v>1921</v>
      </c>
      <c r="G12" s="9">
        <f t="shared" ref="G12:G14" si="6">B12/F12</f>
        <v>0.98490369599167105</v>
      </c>
      <c r="H12" s="9">
        <f t="shared" ref="H12:H14" si="7">D12/F12</f>
        <v>1.5096304008328995E-2</v>
      </c>
    </row>
    <row r="13" spans="1:10" x14ac:dyDescent="0.25">
      <c r="A13" t="s">
        <v>13</v>
      </c>
      <c r="B13">
        <v>63</v>
      </c>
      <c r="C13">
        <v>3850.0839999999998</v>
      </c>
      <c r="D13">
        <v>0</v>
      </c>
      <c r="E13">
        <v>0</v>
      </c>
      <c r="F13">
        <f t="shared" si="5"/>
        <v>63</v>
      </c>
      <c r="G13" s="9">
        <f t="shared" si="6"/>
        <v>1</v>
      </c>
      <c r="H13" s="9">
        <f t="shared" si="7"/>
        <v>0</v>
      </c>
    </row>
    <row r="14" spans="1:10" ht="15.75" thickBot="1" x14ac:dyDescent="0.3">
      <c r="A14" t="s">
        <v>14</v>
      </c>
      <c r="B14">
        <v>293</v>
      </c>
      <c r="C14">
        <v>14627.02</v>
      </c>
      <c r="D14">
        <v>18</v>
      </c>
      <c r="E14">
        <v>760.11279999999999</v>
      </c>
      <c r="F14">
        <f t="shared" si="5"/>
        <v>311</v>
      </c>
      <c r="G14" s="9">
        <f t="shared" si="6"/>
        <v>0.94212218649517687</v>
      </c>
      <c r="H14" s="9">
        <f t="shared" si="7"/>
        <v>5.7877813504823149E-2</v>
      </c>
    </row>
    <row r="15" spans="1:10" ht="15.75" thickBot="1" x14ac:dyDescent="0.3">
      <c r="B15" s="2">
        <f>AVERAGE(B11:B14)</f>
        <v>697.75</v>
      </c>
      <c r="C15" s="3">
        <f>AVERAGE(C11:C14)</f>
        <v>24590.081000000002</v>
      </c>
      <c r="D15" s="3">
        <f>AVERAGE(D11:D14)</f>
        <v>14.5</v>
      </c>
      <c r="E15" s="4">
        <f>AVERAGE(E11:E14)</f>
        <v>2147.3955249999999</v>
      </c>
      <c r="F15" s="12">
        <f>AVERAGE(F11:F14)</f>
        <v>712.25</v>
      </c>
      <c r="G15" s="10">
        <f t="shared" ref="G15:H15" si="8">AVERAGE(G11:G14)</f>
        <v>0.97679257170474454</v>
      </c>
      <c r="H15" s="11">
        <f t="shared" si="8"/>
        <v>2.3207428295255544E-2</v>
      </c>
    </row>
    <row r="16" spans="1:10" ht="15.75" thickBot="1" x14ac:dyDescent="0.3">
      <c r="B16" s="5">
        <f>STDEV(B11:B14)</f>
        <v>819.94120724191771</v>
      </c>
      <c r="C16" s="6">
        <f t="shared" ref="C16:D16" si="9">STDEV(C11:C14)</f>
        <v>20267.282508180608</v>
      </c>
      <c r="D16" s="6">
        <f t="shared" si="9"/>
        <v>12.179217270963408</v>
      </c>
      <c r="E16" s="7">
        <f t="shared" ref="E16" si="10">STDEV(E11:E14)</f>
        <v>3711.0553335013224</v>
      </c>
      <c r="F16" s="12">
        <f>STDEV(F11:F14)</f>
        <v>830.39082164163312</v>
      </c>
      <c r="G16" s="10">
        <f t="shared" ref="G16:H16" si="11">STDEV(G11:G14)</f>
        <v>2.4614666751208904E-2</v>
      </c>
      <c r="H16" s="11">
        <f t="shared" si="11"/>
        <v>2.4614666751208904E-2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CC6B1-D75F-48EF-A017-393969AA030D}">
  <dimension ref="A1:J12"/>
  <sheetViews>
    <sheetView tabSelected="1" workbookViewId="0">
      <selection activeCell="J12" sqref="J12"/>
    </sheetView>
  </sheetViews>
  <sheetFormatPr defaultRowHeight="15" x14ac:dyDescent="0.25"/>
  <cols>
    <col min="1" max="1" width="17.42578125" bestFit="1" customWidth="1"/>
    <col min="2" max="2" width="19.7109375" bestFit="1" customWidth="1"/>
    <col min="3" max="3" width="17.42578125" bestFit="1" customWidth="1"/>
    <col min="4" max="4" width="20.7109375" bestFit="1" customWidth="1"/>
    <col min="5" max="5" width="18.42578125" bestFit="1" customWidth="1"/>
    <col min="6" max="6" width="22.140625" bestFit="1" customWidth="1"/>
    <col min="7" max="7" width="19.85546875" bestFit="1" customWidth="1"/>
    <col min="8" max="8" width="20.42578125" bestFit="1" customWidth="1"/>
    <col min="9" max="9" width="12" bestFit="1" customWidth="1"/>
    <col min="10" max="10" width="30" bestFit="1" customWidth="1"/>
    <col min="12" max="12" width="19.7109375" bestFit="1" customWidth="1"/>
    <col min="13" max="13" width="17.42578125" bestFit="1" customWidth="1"/>
    <col min="14" max="14" width="20.7109375" bestFit="1" customWidth="1"/>
    <col min="15" max="15" width="18.42578125" bestFit="1" customWidth="1"/>
    <col min="16" max="16" width="15" bestFit="1" customWidth="1"/>
  </cols>
  <sheetData>
    <row r="1" spans="1:10" ht="15.75" thickBo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7</v>
      </c>
      <c r="G1" s="1" t="s">
        <v>4</v>
      </c>
      <c r="H1" s="1" t="s">
        <v>5</v>
      </c>
      <c r="I1" s="1" t="s">
        <v>6</v>
      </c>
      <c r="J1" s="1" t="s">
        <v>8</v>
      </c>
    </row>
    <row r="2" spans="1:10" x14ac:dyDescent="0.25">
      <c r="A2" t="s">
        <v>9</v>
      </c>
      <c r="B2">
        <v>167</v>
      </c>
      <c r="C2">
        <f>1058*1057</f>
        <v>1118306</v>
      </c>
      <c r="D2">
        <f>182.41*182.24</f>
        <v>33242.398399999998</v>
      </c>
      <c r="E2">
        <f>D2/1000000</f>
        <v>3.3242398399999998E-2</v>
      </c>
      <c r="F2">
        <v>354.4</v>
      </c>
      <c r="G2">
        <v>2.1219999999999999</v>
      </c>
      <c r="H2">
        <f>G2/1000000</f>
        <v>2.1219999999999998E-6</v>
      </c>
      <c r="I2">
        <v>1.0660000000000001</v>
      </c>
      <c r="J2">
        <f>B2/E2</f>
        <v>5023.7049081272071</v>
      </c>
    </row>
    <row r="3" spans="1:10" ht="15.75" thickBot="1" x14ac:dyDescent="0.3">
      <c r="A3" t="s">
        <v>10</v>
      </c>
      <c r="B3">
        <v>375</v>
      </c>
      <c r="C3">
        <f>1058*1059</f>
        <v>1120422</v>
      </c>
      <c r="D3">
        <f>182.41*182.59</f>
        <v>33306.241900000001</v>
      </c>
      <c r="E3">
        <f>D3/1000000</f>
        <v>3.3306241899999998E-2</v>
      </c>
      <c r="F3">
        <v>306.83699999999999</v>
      </c>
      <c r="G3">
        <v>0.81799999999999995</v>
      </c>
      <c r="H3">
        <f>G3/1000000</f>
        <v>8.1799999999999994E-7</v>
      </c>
      <c r="I3">
        <v>0.92100000000000004</v>
      </c>
      <c r="J3">
        <f>B3/E3</f>
        <v>11259.150795995391</v>
      </c>
    </row>
    <row r="4" spans="1:10" ht="15.75" thickBot="1" x14ac:dyDescent="0.3">
      <c r="B4" s="2">
        <f>AVERAGE(B2:B3)</f>
        <v>271</v>
      </c>
      <c r="C4" s="3">
        <f t="shared" ref="C4:J4" si="0">AVERAGE(C2:C3)</f>
        <v>1119364</v>
      </c>
      <c r="D4" s="3">
        <f t="shared" si="0"/>
        <v>33274.32015</v>
      </c>
      <c r="E4" s="3">
        <f t="shared" si="0"/>
        <v>3.3274320149999995E-2</v>
      </c>
      <c r="F4" s="3">
        <f t="shared" si="0"/>
        <v>330.61849999999998</v>
      </c>
      <c r="G4" s="3">
        <f t="shared" si="0"/>
        <v>1.47</v>
      </c>
      <c r="H4" s="3">
        <f t="shared" si="0"/>
        <v>1.4699999999999999E-6</v>
      </c>
      <c r="I4" s="3">
        <f t="shared" si="0"/>
        <v>0.99350000000000005</v>
      </c>
      <c r="J4" s="4">
        <f t="shared" si="0"/>
        <v>8141.4278520612988</v>
      </c>
    </row>
    <row r="5" spans="1:10" ht="15.75" thickBot="1" x14ac:dyDescent="0.3">
      <c r="B5" s="2">
        <f>STDEV(B2:B3)</f>
        <v>147.07821048680188</v>
      </c>
      <c r="C5" s="3">
        <f t="shared" ref="C5:J5" si="1">STDEV(C2:C3)</f>
        <v>1496.2379489907346</v>
      </c>
      <c r="D5" s="3">
        <f t="shared" si="1"/>
        <v>45.144171784685241</v>
      </c>
      <c r="E5" s="3">
        <f t="shared" si="1"/>
        <v>4.5144171784683815E-5</v>
      </c>
      <c r="F5" s="3">
        <f t="shared" si="1"/>
        <v>33.63211983357575</v>
      </c>
      <c r="G5" s="3">
        <f t="shared" si="1"/>
        <v>0.92206724266725815</v>
      </c>
      <c r="H5" s="3">
        <f t="shared" si="1"/>
        <v>9.2206724266725783E-7</v>
      </c>
      <c r="I5" s="3">
        <f t="shared" si="1"/>
        <v>0.1025304832720494</v>
      </c>
      <c r="J5" s="4">
        <f t="shared" si="1"/>
        <v>4409.1260710333663</v>
      </c>
    </row>
    <row r="7" spans="1:10" ht="15.75" thickBot="1" x14ac:dyDescent="0.3"/>
    <row r="8" spans="1:10" ht="15.75" thickBot="1" x14ac:dyDescent="0.3">
      <c r="B8" s="8" t="s">
        <v>15</v>
      </c>
      <c r="C8" s="1" t="s">
        <v>17</v>
      </c>
      <c r="D8" s="1" t="s">
        <v>16</v>
      </c>
      <c r="E8" s="1" t="s">
        <v>18</v>
      </c>
      <c r="F8" s="1" t="s">
        <v>19</v>
      </c>
      <c r="G8" s="1" t="s">
        <v>20</v>
      </c>
      <c r="H8" s="1" t="s">
        <v>21</v>
      </c>
    </row>
    <row r="9" spans="1:10" x14ac:dyDescent="0.25">
      <c r="A9" t="s">
        <v>9</v>
      </c>
      <c r="B9">
        <v>69</v>
      </c>
      <c r="C9">
        <v>1778.9690000000001</v>
      </c>
      <c r="D9">
        <v>3</v>
      </c>
      <c r="E9">
        <v>21.199480000000001</v>
      </c>
      <c r="F9">
        <f>B9+D9</f>
        <v>72</v>
      </c>
      <c r="G9" s="9">
        <f>B9/F9</f>
        <v>0.95833333333333337</v>
      </c>
      <c r="H9" s="9">
        <f>D9/F9</f>
        <v>4.1666666666666664E-2</v>
      </c>
    </row>
    <row r="10" spans="1:10" ht="15.75" thickBot="1" x14ac:dyDescent="0.3">
      <c r="A10" t="s">
        <v>10</v>
      </c>
      <c r="B10">
        <v>68</v>
      </c>
      <c r="C10">
        <v>2204.8090000000002</v>
      </c>
      <c r="D10">
        <v>0</v>
      </c>
      <c r="E10">
        <v>0</v>
      </c>
      <c r="F10">
        <f t="shared" ref="F10" si="2">B10+D10</f>
        <v>68</v>
      </c>
      <c r="G10" s="9">
        <f t="shared" ref="G10" si="3">B10/F10</f>
        <v>1</v>
      </c>
      <c r="H10" s="9">
        <f t="shared" ref="H10" si="4">D10/F10</f>
        <v>0</v>
      </c>
    </row>
    <row r="11" spans="1:10" ht="15.75" thickBot="1" x14ac:dyDescent="0.3">
      <c r="B11" s="2">
        <f>AVERAGE(B9:B10)</f>
        <v>68.5</v>
      </c>
      <c r="C11" s="3">
        <f t="shared" ref="C11" si="5">AVERAGE(C9:C10)</f>
        <v>1991.8890000000001</v>
      </c>
      <c r="D11" s="3">
        <f t="shared" ref="D11:H11" si="6">AVERAGE(D9:D10)</f>
        <v>1.5</v>
      </c>
      <c r="E11" s="4">
        <f t="shared" ref="E11:G11" si="7">AVERAGE(E9:E10)</f>
        <v>10.599740000000001</v>
      </c>
      <c r="F11" s="3">
        <f t="shared" si="6"/>
        <v>70</v>
      </c>
      <c r="G11" s="11">
        <f t="shared" si="7"/>
        <v>0.97916666666666674</v>
      </c>
      <c r="H11" s="11">
        <f t="shared" si="6"/>
        <v>2.0833333333333332E-2</v>
      </c>
    </row>
    <row r="12" spans="1:10" ht="15.75" thickBot="1" x14ac:dyDescent="0.3">
      <c r="B12" s="2">
        <f>STDEV(B9:B10)</f>
        <v>0.70710678118654757</v>
      </c>
      <c r="C12" s="3">
        <f t="shared" ref="C12:E12" si="8">STDEV(C9:C10)</f>
        <v>301.11435170048014</v>
      </c>
      <c r="D12" s="3">
        <f t="shared" si="8"/>
        <v>2.1213203435596424</v>
      </c>
      <c r="E12" s="4">
        <f t="shared" si="8"/>
        <v>14.990296065628591</v>
      </c>
      <c r="F12" s="3">
        <f t="shared" ref="F12:H12" si="9">STDEV(F9:F10)</f>
        <v>2.8284271247461903</v>
      </c>
      <c r="G12" s="11">
        <f t="shared" si="9"/>
        <v>2.9462782549439452E-2</v>
      </c>
      <c r="H12" s="11">
        <f t="shared" si="9"/>
        <v>2.946278254943948E-2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Test_AR</vt:lpstr>
      <vt:lpstr>Test_25M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Jones</dc:creator>
  <cp:lastModifiedBy>Liam Jones</cp:lastModifiedBy>
  <dcterms:created xsi:type="dcterms:W3CDTF">2023-03-01T14:12:55Z</dcterms:created>
  <dcterms:modified xsi:type="dcterms:W3CDTF">2023-03-01T15:55:00Z</dcterms:modified>
</cp:coreProperties>
</file>